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2450"/>
  </bookViews>
  <sheets>
    <sheet name="フラグ" sheetId="1" r:id="rId1"/>
    <sheet name="フラグ2" sheetId="2" r:id="rId2"/>
    <sheet name="フラグ3" sheetId="3" r:id="rId3"/>
  </sheets>
  <externalReferences>
    <externalReference r:id="rId4"/>
    <externalReference r:id="rId5"/>
  </externalReferences>
  <definedNames>
    <definedName name="__123Graph_A" hidden="1">[1]評価書!#REF!</definedName>
    <definedName name="__123Graph_X" hidden="1">[1]評価書!#REF!</definedName>
    <definedName name="_30360" hidden="1">2</definedName>
    <definedName name="_360" hidden="1">2</definedName>
    <definedName name="_act" hidden="1">1</definedName>
    <definedName name="_act.act" hidden="1">1</definedName>
    <definedName name="_actual" hidden="1">1</definedName>
    <definedName name="_adjust" hidden="1">1</definedName>
    <definedName name="_ann" hidden="1">1</definedName>
    <definedName name="_annual" hidden="1">1</definedName>
    <definedName name="_atmat" hidden="1">2</definedName>
    <definedName name="_atmaturity" hidden="1">2</definedName>
    <definedName name="_bond" hidden="1">3</definedName>
    <definedName name="_default" hidden="1">-1</definedName>
    <definedName name="_dflt" hidden="1">-1</definedName>
    <definedName name="_disc" hidden="1">1</definedName>
    <definedName name="_discount" hidden="1">1</definedName>
    <definedName name="_dontadjust" hidden="1">0</definedName>
    <definedName name="_e360" hidden="1">3</definedName>
    <definedName name="_eom" hidden="1">1</definedName>
    <definedName name="_Fill" hidden="1">#REF!</definedName>
    <definedName name="_full" hidden="1">1</definedName>
    <definedName name="_fullprecision" hidden="1">1</definedName>
    <definedName name="_indstd" hidden="1">-1</definedName>
    <definedName name="_infl" hidden="1">7</definedName>
    <definedName name="_inflation" hidden="1">7</definedName>
    <definedName name="_isma30360" hidden="1">3</definedName>
    <definedName name="_isma360" hidden="1">3</definedName>
    <definedName name="_monthly" hidden="1">12</definedName>
    <definedName name="_mth" hidden="1">12</definedName>
    <definedName name="_multi" hidden="1">5</definedName>
    <definedName name="_multistep" hidden="1">5</definedName>
    <definedName name="_n360" hidden="1">4</definedName>
    <definedName name="_nasd30360" hidden="1">4</definedName>
    <definedName name="_nasd360" hidden="1">4</definedName>
    <definedName name="_noneom" hidden="1">0</definedName>
    <definedName name="_Order1" hidden="1">0</definedName>
    <definedName name="_Order2" hidden="1">0</definedName>
    <definedName name="_pik" hidden="1">6</definedName>
    <definedName name="_qrt" hidden="1">4</definedName>
    <definedName name="_quarterly" hidden="1">4</definedName>
    <definedName name="_round" hidden="1">0</definedName>
    <definedName name="_roundtrunc" hidden="1">0</definedName>
    <definedName name="_semi" hidden="1">2</definedName>
    <definedName name="_semiannual" hidden="1">2</definedName>
    <definedName name="_singlestep" hidden="1">4</definedName>
    <definedName name="_step" hidden="1">4</definedName>
    <definedName name="_Table1_In1" hidden="1">[2]TotalPortf!#REF!</definedName>
    <definedName name="_Table1_Out" hidden="1">[2]TotalPortf!#REF!</definedName>
    <definedName name="_us30360" hidden="1">2</definedName>
    <definedName name="_USA" hidden="1">2</definedName>
    <definedName name="_usagency" hidden="1">2</definedName>
    <definedName name="_USC" hidden="1">4</definedName>
    <definedName name="_uscorp" hidden="1">4</definedName>
    <definedName name="_uscorporate" hidden="1">4</definedName>
    <definedName name="_USM" hidden="1">3</definedName>
    <definedName name="_usmuni" hidden="1">3</definedName>
    <definedName name="_usmunicipal" hidden="1">3</definedName>
    <definedName name="_UST" hidden="1">1</definedName>
    <definedName name="_ustreasury" hidden="1">1</definedName>
    <definedName name="a" hidden="1">{"ValSumComp",#N/A,FALSE,"data1";"SpecAdj",#N/A,FALSE,"data1";"CDcheck",#N/A,FALSE,"data1";"eng1",#N/A,FALSE,"data1";"eng2",#N/A,FALSE,"data1";"eng3",#N/A,FALSE,"data1";"Gear",#N/A,FALSE,"data1";"spares",#N/A,FALSE,"data1"}</definedName>
    <definedName name="AS2DocOpenMode" hidden="1">"AS2DocumentBrowse"</definedName>
    <definedName name="b" hidden="1">{"fullrpt",#N/A,FALSE,"hello"}</definedName>
    <definedName name="CIQWBGuid" hidden="1">"01242018_JAML向け財務モデリングブートキャンプ_v1.0.xlsx"</definedName>
    <definedName name="fullrep2" hidden="1">{"fullrpt",#N/A,FALSE,"hello"}</definedName>
    <definedName name="hidd2" hidden="1">{"hidden",#N/A,FALSE,"hello"}</definedName>
    <definedName name="HTML_CodePage" hidden="1">1252</definedName>
    <definedName name="HTML_Control" hidden="1">{"'Sheet1'!$A$1:$H$145"}</definedName>
    <definedName name="HTML_Description" hidden="1">""</definedName>
    <definedName name="HTML_Email" hidden="1">""</definedName>
    <definedName name="HTML_Header" hidden="1">"Country Risk Premiums"</definedName>
    <definedName name="HTML_LastUpdate" hidden="1">"2/19/99"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HD:HomePageStuff:New_Home_Page:datafile:ctryprem.html"</definedName>
    <definedName name="HTML_Title" hidden="1">"Country Risk Premiums"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"06/15/2016 07:00:10"</definedName>
    <definedName name="IQ_QTD" hidden="1">750000</definedName>
    <definedName name="IQ_TODAY" hidden="1">0</definedName>
    <definedName name="IQ_YTDMONTH" hidden="1">130000</definedName>
    <definedName name="whhe" hidden="1">{"total sales",#N/A,TRUE,"ACCT-94";"total expense 1",#N/A,TRUE,"ACCT-94";"total expense 2",#N/A,TRUE,"ACCT-94";"total expense 3",#N/A,TRUE,"ACCT-94";"total sales 2",#N/A,TRUE,"ACCT-94";"total margin",#N/A,TRUE,"ACCT-94";"total margin rate",#N/A,TRUE,"ACCT-94"}</definedName>
    <definedName name="wrn.All." hidden="1">{"ValSumComp",#N/A,FALSE,"data1";"SpecAdj",#N/A,FALSE,"data1";"CDcheck",#N/A,FALSE,"data1";"eng1",#N/A,FALSE,"data1";"eng2",#N/A,FALSE,"data1";"eng3",#N/A,FALSE,"data1";"Gear",#N/A,FALSE,"data1";"spares",#N/A,FALSE,"data1"}</definedName>
    <definedName name="wrn.Company._.Total._.Accountability." hidden="1">{"total sales",#N/A,TRUE,"ACCT-94";"total expense 1",#N/A,TRUE,"ACCT-94";"total expense 2",#N/A,TRUE,"ACCT-94";"total expense 3",#N/A,TRUE,"ACCT-94";"total sales 2",#N/A,TRUE,"ACCT-94";"total margin",#N/A,TRUE,"ACCT-94";"total margin rate",#N/A,TRUE,"ACCT-94"}</definedName>
    <definedName name="wrn.enginereport." hidden="1">{#N/A,#N/A,FALSE,"MarinePortf";#N/A,#N/A,FALSE,"TotalPortf"}</definedName>
    <definedName name="wrn.fullreport." hidden="1">{"fullrpt",#N/A,FALSE,"hello"}</definedName>
    <definedName name="wrn.hiddenstuff." hidden="1">{"hidden",#N/A,FALSE,"hello"}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3" l="1"/>
  <c r="A8" i="3" l="1"/>
  <c r="B10" i="3" s="1"/>
  <c r="J15" i="3"/>
  <c r="H15" i="3" s="1"/>
  <c r="K15" i="3"/>
  <c r="L15" i="3"/>
  <c r="M15" i="3"/>
  <c r="N15" i="3"/>
  <c r="O15" i="3"/>
  <c r="J16" i="3"/>
  <c r="H16" i="3" s="1"/>
  <c r="K16" i="3"/>
  <c r="L16" i="3"/>
  <c r="M16" i="3"/>
  <c r="N16" i="3"/>
  <c r="O16" i="3"/>
  <c r="B18" i="3"/>
  <c r="J20" i="3"/>
  <c r="H20" i="3" s="1"/>
  <c r="K20" i="3"/>
  <c r="L20" i="3"/>
  <c r="M20" i="3"/>
  <c r="N20" i="3"/>
  <c r="O20" i="3"/>
  <c r="J21" i="3"/>
  <c r="H21" i="3" s="1"/>
  <c r="K21" i="3"/>
  <c r="L21" i="3"/>
  <c r="M21" i="3"/>
  <c r="N21" i="3"/>
  <c r="O21" i="3"/>
  <c r="J22" i="3"/>
  <c r="H22" i="3" s="1"/>
  <c r="K22" i="3"/>
  <c r="L22" i="3"/>
  <c r="M22" i="3"/>
  <c r="N22" i="3"/>
  <c r="O22" i="3"/>
  <c r="A25" i="3"/>
  <c r="B27" i="3"/>
  <c r="J29" i="3"/>
  <c r="H29" i="3" s="1"/>
  <c r="K29" i="3"/>
  <c r="L29" i="3"/>
  <c r="M29" i="3"/>
  <c r="N29" i="3"/>
  <c r="O29" i="3"/>
  <c r="B31" i="3"/>
  <c r="J33" i="3"/>
  <c r="G34" i="3"/>
  <c r="J34" i="3"/>
  <c r="H34" i="3" s="1"/>
  <c r="K34" i="3"/>
  <c r="L34" i="3"/>
  <c r="M34" i="3"/>
  <c r="N34" i="3"/>
  <c r="O34" i="3"/>
  <c r="P21" i="3"/>
  <c r="P33" i="3"/>
  <c r="P15" i="3"/>
  <c r="P20" i="3"/>
  <c r="P16" i="3"/>
  <c r="P22" i="3"/>
  <c r="P29" i="3"/>
  <c r="P35" i="3"/>
  <c r="P34" i="3"/>
  <c r="J36" i="3" l="1"/>
  <c r="K33" i="3" s="1"/>
  <c r="P36" i="3"/>
  <c r="K35" i="3" l="1"/>
  <c r="K36" i="3" s="1"/>
  <c r="L33" i="3" s="1"/>
  <c r="D1" i="2"/>
  <c r="D2" i="2" s="1"/>
  <c r="E1" i="2"/>
  <c r="E2" i="2" s="1"/>
  <c r="F1" i="2"/>
  <c r="G1" i="2" s="1"/>
  <c r="C2" i="2"/>
  <c r="J2" i="2"/>
  <c r="L35" i="3" l="1"/>
  <c r="L36" i="3"/>
  <c r="M33" i="3" s="1"/>
  <c r="M35" i="3" s="1"/>
  <c r="H1" i="2"/>
  <c r="G2" i="2"/>
  <c r="F2" i="2"/>
  <c r="F3" i="2" s="1"/>
  <c r="C3" i="2"/>
  <c r="D3" i="2"/>
  <c r="E3" i="2"/>
  <c r="G3" i="2"/>
  <c r="J3" i="2"/>
  <c r="M36" i="3" l="1"/>
  <c r="N33" i="3" s="1"/>
  <c r="H2" i="2"/>
  <c r="H3" i="2" s="1"/>
  <c r="I1" i="2"/>
  <c r="I2" i="2" s="1"/>
  <c r="I3" i="2" s="1"/>
  <c r="D5" i="2"/>
  <c r="E5" i="2" s="1"/>
  <c r="C6" i="2"/>
  <c r="J6" i="2"/>
  <c r="F5" i="2" l="1"/>
  <c r="E6" i="2"/>
  <c r="D6" i="2"/>
  <c r="N35" i="3"/>
  <c r="N36" i="3" s="1"/>
  <c r="O33" i="3" s="1"/>
  <c r="C7" i="2"/>
  <c r="D7" i="2"/>
  <c r="E7" i="2"/>
  <c r="J7" i="2"/>
  <c r="O35" i="3" l="1"/>
  <c r="H35" i="3" s="1"/>
  <c r="O36" i="3"/>
  <c r="F6" i="2"/>
  <c r="F7" i="2" s="1"/>
  <c r="G5" i="2"/>
  <c r="D9" i="2"/>
  <c r="E9" i="2"/>
  <c r="E10" i="2" s="1"/>
  <c r="F9" i="2"/>
  <c r="F10" i="2" s="1"/>
  <c r="G9" i="2"/>
  <c r="H9" i="2" s="1"/>
  <c r="C10" i="2"/>
  <c r="D10" i="2"/>
  <c r="J10" i="2"/>
  <c r="I9" i="2" l="1"/>
  <c r="I10" i="2" s="1"/>
  <c r="H10" i="2"/>
  <c r="G6" i="2"/>
  <c r="G7" i="2" s="1"/>
  <c r="H5" i="2"/>
  <c r="G10" i="2"/>
  <c r="C11" i="2"/>
  <c r="D11" i="2"/>
  <c r="E11" i="2"/>
  <c r="F11" i="2"/>
  <c r="G11" i="2"/>
  <c r="H11" i="2"/>
  <c r="I11" i="2"/>
  <c r="J11" i="2"/>
  <c r="B5" i="1"/>
  <c r="I5" i="2" l="1"/>
  <c r="I6" i="2" s="1"/>
  <c r="I7" i="2" s="1"/>
  <c r="H6" i="2"/>
  <c r="H7" i="2" s="1"/>
  <c r="C5" i="1"/>
  <c r="E5" i="1"/>
  <c r="C6" i="1"/>
  <c r="E6" i="1"/>
  <c r="B6" i="1"/>
  <c r="D5" i="1"/>
  <c r="D6" i="1"/>
</calcChain>
</file>

<file path=xl/sharedStrings.xml><?xml version="1.0" encoding="utf-8"?>
<sst xmlns="http://schemas.openxmlformats.org/spreadsheetml/2006/main" count="47" uniqueCount="36">
  <si>
    <t>結果</t>
    <rPh sb="0" eb="2">
      <t>ケッカ</t>
    </rPh>
    <phoneticPr fontId="1"/>
  </si>
  <si>
    <t>数式</t>
    <rPh sb="0" eb="2">
      <t>スウシキ</t>
    </rPh>
    <phoneticPr fontId="1"/>
  </si>
  <si>
    <t>設備投資額</t>
    <rPh sb="0" eb="2">
      <t>セツビ</t>
    </rPh>
    <rPh sb="2" eb="4">
      <t>トウシ</t>
    </rPh>
    <rPh sb="4" eb="5">
      <t>ガク</t>
    </rPh>
    <phoneticPr fontId="1"/>
  </si>
  <si>
    <t>フラグ</t>
    <phoneticPr fontId="1"/>
  </si>
  <si>
    <t>フラグ</t>
    <phoneticPr fontId="1"/>
  </si>
  <si>
    <t>百万円</t>
    <rPh sb="0" eb="3">
      <t>ヒャクマンエン</t>
    </rPh>
    <phoneticPr fontId="1"/>
  </si>
  <si>
    <t>期末残高</t>
    <rPh sb="0" eb="2">
      <t>キマツ</t>
    </rPh>
    <rPh sb="2" eb="4">
      <t>ザンダカ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</si>
  <si>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</si>
  <si>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期首残高</t>
    <rPh sb="0" eb="2">
      <t>キシュ</t>
    </rPh>
    <rPh sb="2" eb="4">
      <t>ザンダカ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</si>
  <si>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2"/>
  </si>
  <si>
    <t>設備投資額（ライン増設）</t>
    <rPh sb="0" eb="2">
      <t>セツビ</t>
    </rPh>
    <rPh sb="2" eb="4">
      <t>トウシ</t>
    </rPh>
    <rPh sb="4" eb="5">
      <t>ガク</t>
    </rPh>
    <rPh sb="9" eb="11">
      <t>ゾウセツ</t>
    </rPh>
    <phoneticPr fontId="2"/>
  </si>
  <si>
    <t>設備投資額</t>
    <rPh sb="0" eb="2">
      <t>セツビ</t>
    </rPh>
    <rPh sb="2" eb="4">
      <t>トウシ</t>
    </rPh>
    <rPh sb="4" eb="5">
      <t>ガク</t>
    </rPh>
    <phoneticPr fontId="2"/>
  </si>
  <si>
    <t>設備投資額及び減価償却費</t>
    <rPh sb="0" eb="2">
      <t>セツビ</t>
    </rPh>
    <rPh sb="2" eb="4">
      <t>トウシ</t>
    </rPh>
    <rPh sb="4" eb="5">
      <t>ガク</t>
    </rPh>
    <rPh sb="5" eb="6">
      <t>オヨ</t>
    </rPh>
    <rPh sb="7" eb="9">
      <t>ゲンカ</t>
    </rPh>
    <rPh sb="9" eb="11">
      <t>ショウキャク</t>
    </rPh>
    <rPh sb="11" eb="12">
      <t>ヒ</t>
    </rPh>
    <phoneticPr fontId="2"/>
  </si>
  <si>
    <t>%</t>
    <phoneticPr fontId="2"/>
  </si>
  <si>
    <t>合計</t>
    <rPh sb="0" eb="2">
      <t>ゴウケイ</t>
    </rPh>
    <phoneticPr fontId="2"/>
  </si>
  <si>
    <t>%</t>
    <phoneticPr fontId="2"/>
  </si>
  <si>
    <t>増設後</t>
    <rPh sb="0" eb="2">
      <t>ゾウセツ</t>
    </rPh>
    <rPh sb="2" eb="3">
      <t>ゴ</t>
    </rPh>
    <phoneticPr fontId="2"/>
  </si>
  <si>
    <t>増設前</t>
    <rPh sb="0" eb="2">
      <t>ゾウセツ</t>
    </rPh>
    <rPh sb="2" eb="3">
      <t>マエ</t>
    </rPh>
    <phoneticPr fontId="2"/>
  </si>
  <si>
    <t>フェーズごとの期間に占める比率</t>
    <rPh sb="7" eb="9">
      <t>キカン</t>
    </rPh>
    <rPh sb="10" eb="11">
      <t>シ</t>
    </rPh>
    <rPh sb="13" eb="15">
      <t>ヒリツ</t>
    </rPh>
    <phoneticPr fontId="2"/>
  </si>
  <si>
    <t>フラグ</t>
    <phoneticPr fontId="2"/>
  </si>
  <si>
    <t>増設中フラグ</t>
    <rPh sb="0" eb="2">
      <t>ゾウセツ</t>
    </rPh>
    <rPh sb="2" eb="3">
      <t>チュウ</t>
    </rPh>
    <phoneticPr fontId="2"/>
  </si>
  <si>
    <t>フラグ</t>
    <phoneticPr fontId="2"/>
  </si>
  <si>
    <t>増設開始フラグ</t>
    <rPh sb="0" eb="2">
      <t>ゾウセツ</t>
    </rPh>
    <rPh sb="2" eb="4">
      <t>カイシ</t>
    </rPh>
    <phoneticPr fontId="2"/>
  </si>
  <si>
    <t>増設期間</t>
    <rPh sb="0" eb="2">
      <t>ゾウセツ</t>
    </rPh>
    <rPh sb="2" eb="4">
      <t>キカン</t>
    </rPh>
    <phoneticPr fontId="2"/>
  </si>
  <si>
    <t>日付</t>
    <rPh sb="0" eb="2">
      <t>ヒヅケ</t>
    </rPh>
    <phoneticPr fontId="2"/>
  </si>
  <si>
    <t>製造ライン増設日</t>
    <rPh sb="0" eb="2">
      <t>セイゾウ</t>
    </rPh>
    <rPh sb="5" eb="7">
      <t>ゾウセツ</t>
    </rPh>
    <rPh sb="7" eb="8">
      <t>ビ</t>
    </rPh>
    <phoneticPr fontId="2"/>
  </si>
  <si>
    <t>フラグ</t>
    <phoneticPr fontId="2"/>
  </si>
  <si>
    <t>製造ライン増設フラグ</t>
    <rPh sb="0" eb="2">
      <t>セイゾウ</t>
    </rPh>
    <rPh sb="5" eb="7">
      <t>ゾウセツ</t>
    </rPh>
    <phoneticPr fontId="2"/>
  </si>
  <si>
    <t>日数</t>
    <rPh sb="0" eb="2">
      <t>ニッスウ</t>
    </rPh>
    <phoneticPr fontId="2"/>
  </si>
  <si>
    <t>終了日</t>
    <rPh sb="0" eb="3">
      <t>シュウリョウビ</t>
    </rPh>
    <phoneticPr fontId="2"/>
  </si>
  <si>
    <t>開始日</t>
    <rPh sb="0" eb="3">
      <t>カイシビ</t>
    </rPh>
    <phoneticPr fontId="2"/>
  </si>
  <si>
    <t>実績/計画</t>
    <rPh sb="0" eb="2">
      <t>ジッセキ</t>
    </rPh>
    <rPh sb="3" eb="5">
      <t>ケイカク</t>
    </rPh>
    <phoneticPr fontId="2"/>
  </si>
  <si>
    <t>ベース・ケース</t>
  </si>
  <si>
    <t>事業計画年度期</t>
    <rPh sb="0" eb="2">
      <t>ジギョウ</t>
    </rPh>
    <rPh sb="2" eb="4">
      <t>ケイカク</t>
    </rPh>
    <rPh sb="4" eb="6">
      <t>ネンド</t>
    </rPh>
    <rPh sb="6" eb="7">
      <t>キ</t>
    </rPh>
    <phoneticPr fontId="2"/>
  </si>
  <si>
    <t>Calculation</t>
  </si>
  <si>
    <t>財務モデリングブートキャンプ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</si>
</sst>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_ * #,##0\ \ ;_ * \(#,##0\)\ ;_ * &quot;0 &quot;_ ;_ @_ "/>
    <numFmt numFmtId="177" formatCode="_ * #,##0\ \ ;_ * \(#,##0\)\ ;_ * &quot;-&quot;_ ;_ @_ "/>
    <numFmt numFmtId="178" formatCode="_ * &quot;第&quot;#,##0&quot;期&quot;\ \ ;_ * \(#,##0\)\ ;_ * &quot;-&quot;_ ;_ @_ "/>
    <numFmt numFmtId="179" formatCode="#,##0;\(#,##0\);\-"/>
    <numFmt numFmtId="180" formatCode="#,##0_);\(#,##0\);\-"/>
    <numFmt numFmtId="181" formatCode="#,##0&quot;年&quot;_);\(#,##0\);\-"/>
    <numFmt numFmtId="182" formatCode="#,##0;[Red]\(#,##0\);\-"/>
    <numFmt numFmtId="183" formatCode="0.0"/>
    <numFmt numFmtId="184" formatCode="_-* #,##0.00_-;\-* #,##0.00_-;_-* &quot;-&quot;??_-;_-@_-"/>
    <numFmt numFmtId="185" formatCode="dd\ mmm\ yy"/>
    <numFmt numFmtId="186" formatCode="#,##0&quot;日&quot;_);\(#,##0\);\-"/>
    <numFmt numFmtId="187" formatCode="&quot;計画&quot;\ \ ;_ * \(#,##0\)\ ;_ * &quot;実績&quot;"/>
    <numFmt numFmtId="188" formatCode="&quot;第&quot;#,##0&quot;期&quot;_);\(#,##0\);\-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Univers 45 Light"/>
      <family val="2"/>
      <charset val="128"/>
    </font>
    <font>
      <sz val="10"/>
      <name val="Arial"/>
      <family val="2"/>
    </font>
    <font>
      <sz val="8"/>
      <color theme="0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8"/>
      <color theme="0"/>
      <name val="Meiryo UI"/>
      <family val="3"/>
      <charset val="128"/>
    </font>
    <font>
      <b/>
      <sz val="8"/>
      <color rgb="FF00338D"/>
      <name val="Meiryo UI"/>
      <family val="3"/>
      <charset val="128"/>
    </font>
    <font>
      <sz val="8"/>
      <color rgb="FF00338D"/>
      <name val="Meiryo UI"/>
      <family val="3"/>
      <charset val="128"/>
    </font>
    <font>
      <b/>
      <sz val="8"/>
      <name val="Meiryo UI"/>
      <family val="3"/>
      <charset val="128"/>
    </font>
    <font>
      <sz val="8"/>
      <color rgb="FF0C2D83"/>
      <name val="Meiryo UI"/>
      <family val="3"/>
      <charset val="128"/>
    </font>
    <font>
      <sz val="8"/>
      <name val="Meiryo UI"/>
      <family val="3"/>
      <charset val="128"/>
    </font>
    <font>
      <sz val="8"/>
      <color indexed="63"/>
      <name val="Meiryo UI"/>
      <family val="3"/>
      <charset val="128"/>
    </font>
    <font>
      <b/>
      <i/>
      <sz val="8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0C2D83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0C2D8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4F9FD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0C2D83"/>
      </right>
      <top/>
      <bottom style="thin">
        <color rgb="FF0C2D83"/>
      </bottom>
      <diagonal/>
    </border>
    <border>
      <left style="thin">
        <color rgb="FF0C2D83"/>
      </left>
      <right/>
      <top/>
      <bottom style="thin">
        <color rgb="FF0C2D83"/>
      </bottom>
      <diagonal/>
    </border>
    <border>
      <left/>
      <right/>
      <top/>
      <bottom style="thin">
        <color rgb="FF0C2D83"/>
      </bottom>
      <diagonal/>
    </border>
    <border>
      <left/>
      <right style="thin">
        <color rgb="FF0C2D83"/>
      </right>
      <top/>
      <bottom/>
      <diagonal/>
    </border>
    <border>
      <left style="thin">
        <color rgb="FF0C2D83"/>
      </left>
      <right/>
      <top/>
      <bottom/>
      <diagonal/>
    </border>
    <border>
      <left/>
      <right style="thin">
        <color rgb="FF0C2D83"/>
      </right>
      <top style="thin">
        <color rgb="FF0C2D83"/>
      </top>
      <bottom/>
      <diagonal/>
    </border>
    <border>
      <left style="thin">
        <color rgb="FF0C2D83"/>
      </left>
      <right/>
      <top style="thin">
        <color rgb="FF0C2D83"/>
      </top>
      <bottom/>
      <diagonal/>
    </border>
    <border>
      <left/>
      <right/>
      <top style="thin">
        <color rgb="FF0C2D83"/>
      </top>
      <bottom/>
      <diagonal/>
    </border>
    <border>
      <left style="thin">
        <color rgb="FF0C2D83"/>
      </left>
      <right style="thin">
        <color rgb="FF0C2D83"/>
      </right>
      <top style="thin">
        <color rgb="FF0C2D83"/>
      </top>
      <bottom style="thin">
        <color rgb="FF0C2D83"/>
      </bottom>
      <diagonal/>
    </border>
    <border>
      <left style="thin">
        <color rgb="FF0C2D83"/>
      </left>
      <right style="thin">
        <color rgb="FF0C2D83"/>
      </right>
      <top style="thin">
        <color rgb="FF0C2D83"/>
      </top>
      <bottom/>
      <diagonal/>
    </border>
    <border>
      <left/>
      <right style="thin">
        <color rgb="FF0C2D83"/>
      </right>
      <top style="thin">
        <color rgb="FF0C2D83"/>
      </top>
      <bottom style="thin">
        <color rgb="FF0C2D83"/>
      </bottom>
      <diagonal/>
    </border>
    <border>
      <left/>
      <right/>
      <top style="thin">
        <color rgb="FF0C2D83"/>
      </top>
      <bottom style="thin">
        <color rgb="FF0C2D83"/>
      </bottom>
      <diagonal/>
    </border>
    <border>
      <left style="thin">
        <color rgb="FF0C2D83"/>
      </left>
      <right/>
      <top style="thin">
        <color rgb="FF0C2D83"/>
      </top>
      <bottom style="thin">
        <color rgb="FF0C2D83"/>
      </bottom>
      <diagonal/>
    </border>
    <border>
      <left style="thin">
        <color rgb="FF0C2D83"/>
      </left>
      <right style="thin">
        <color rgb="FF0C2D83"/>
      </right>
      <top/>
      <bottom style="thin">
        <color rgb="FF0C2D83"/>
      </bottom>
      <diagonal/>
    </border>
  </borders>
  <cellStyleXfs count="2">
    <xf numFmtId="0" fontId="0" fillId="0" borderId="0">
      <alignment vertical="center"/>
    </xf>
    <xf numFmtId="184" fontId="3" fillId="0" borderId="0" applyFont="0" applyFill="0" applyBorder="0" applyAlignment="0" applyProtection="0"/>
  </cellStyleXfs>
  <cellXfs count="97">
    <xf numFmtId="0" fontId="0" fillId="0" borderId="0" xfId="0">
      <alignment vertical="center"/>
    </xf>
    <xf numFmtId="0" fontId="4" fillId="2" borderId="0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0" borderId="0" xfId="0" applyFont="1">
      <alignment vertical="center"/>
    </xf>
    <xf numFmtId="177" fontId="4" fillId="2" borderId="0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2" borderId="0" xfId="0" applyFont="1" applyFill="1" applyBorder="1" applyAlignment="1">
      <alignment horizontal="right" vertical="center"/>
    </xf>
    <xf numFmtId="188" fontId="4" fillId="2" borderId="0" xfId="0" applyNumberFormat="1" applyFont="1" applyFill="1" applyBorder="1">
      <alignment vertical="center"/>
    </xf>
    <xf numFmtId="187" fontId="4" fillId="2" borderId="0" xfId="0" applyNumberFormat="1" applyFont="1" applyFill="1" applyBorder="1">
      <alignment vertical="center"/>
    </xf>
    <xf numFmtId="14" fontId="4" fillId="2" borderId="0" xfId="0" applyNumberFormat="1" applyFont="1" applyFill="1" applyBorder="1">
      <alignment vertical="center"/>
    </xf>
    <xf numFmtId="0" fontId="6" fillId="2" borderId="0" xfId="0" applyFont="1" applyFill="1" applyBorder="1">
      <alignment vertical="center"/>
    </xf>
    <xf numFmtId="186" fontId="4" fillId="2" borderId="0" xfId="0" applyNumberFormat="1" applyFont="1" applyFill="1" applyBorder="1">
      <alignment vertical="center"/>
    </xf>
    <xf numFmtId="0" fontId="7" fillId="5" borderId="0" xfId="0" applyFont="1" applyFill="1" applyBorder="1" applyAlignment="1"/>
    <xf numFmtId="0" fontId="8" fillId="5" borderId="0" xfId="0" applyFont="1" applyFill="1" applyBorder="1" applyAlignment="1"/>
    <xf numFmtId="177" fontId="8" fillId="5" borderId="0" xfId="0" applyNumberFormat="1" applyFont="1" applyFill="1" applyBorder="1" applyAlignment="1">
      <alignment horizontal="center"/>
    </xf>
    <xf numFmtId="0" fontId="9" fillId="0" borderId="0" xfId="0" applyFont="1" applyAlignment="1"/>
    <xf numFmtId="182" fontId="5" fillId="0" borderId="0" xfId="0" applyNumberFormat="1" applyFont="1" applyAlignment="1"/>
    <xf numFmtId="177" fontId="5" fillId="0" borderId="0" xfId="0" applyNumberFormat="1" applyFont="1" applyAlignment="1">
      <alignment horizontal="center"/>
    </xf>
    <xf numFmtId="182" fontId="5" fillId="0" borderId="0" xfId="0" applyNumberFormat="1" applyFont="1" applyAlignment="1">
      <alignment horizontal="center"/>
    </xf>
    <xf numFmtId="0" fontId="5" fillId="0" borderId="0" xfId="0" applyFont="1" applyAlignment="1"/>
    <xf numFmtId="183" fontId="9" fillId="0" borderId="0" xfId="0" applyNumberFormat="1" applyFont="1" applyAlignment="1"/>
    <xf numFmtId="182" fontId="9" fillId="0" borderId="0" xfId="0" applyNumberFormat="1" applyFont="1" applyAlignment="1"/>
    <xf numFmtId="14" fontId="10" fillId="3" borderId="9" xfId="0" applyNumberFormat="1" applyFont="1" applyFill="1" applyBorder="1" applyAlignment="1">
      <alignment horizontal="center"/>
    </xf>
    <xf numFmtId="14" fontId="11" fillId="0" borderId="0" xfId="0" applyNumberFormat="1" applyFont="1" applyFill="1" applyBorder="1" applyAlignment="1">
      <alignment horizontal="center"/>
    </xf>
    <xf numFmtId="182" fontId="5" fillId="0" borderId="0" xfId="0" applyNumberFormat="1" applyFont="1" applyBorder="1" applyAlignment="1"/>
    <xf numFmtId="182" fontId="12" fillId="0" borderId="0" xfId="1" applyNumberFormat="1" applyFont="1" applyFill="1" applyBorder="1" applyAlignment="1">
      <alignment horizontal="center"/>
    </xf>
    <xf numFmtId="0" fontId="9" fillId="0" borderId="0" xfId="0" applyFont="1" applyBorder="1" applyAlignment="1"/>
    <xf numFmtId="182" fontId="13" fillId="0" borderId="0" xfId="0" applyNumberFormat="1" applyFont="1" applyBorder="1" applyAlignment="1"/>
    <xf numFmtId="177" fontId="5" fillId="0" borderId="0" xfId="0" applyNumberFormat="1" applyFont="1" applyBorder="1" applyAlignment="1">
      <alignment horizontal="center"/>
    </xf>
    <xf numFmtId="182" fontId="5" fillId="0" borderId="0" xfId="0" applyNumberFormat="1" applyFont="1" applyBorder="1" applyAlignment="1">
      <alignment horizontal="center"/>
    </xf>
    <xf numFmtId="185" fontId="12" fillId="0" borderId="0" xfId="0" applyNumberFormat="1" applyFont="1" applyFill="1" applyBorder="1" applyAlignment="1">
      <alignment horizontal="center"/>
    </xf>
    <xf numFmtId="185" fontId="5" fillId="0" borderId="0" xfId="0" applyNumberFormat="1" applyFont="1" applyBorder="1" applyAlignment="1">
      <alignment vertical="center"/>
    </xf>
    <xf numFmtId="185" fontId="5" fillId="0" borderId="0" xfId="0" applyNumberFormat="1" applyFont="1" applyBorder="1" applyAlignment="1"/>
    <xf numFmtId="0" fontId="5" fillId="0" borderId="0" xfId="0" applyFont="1" applyBorder="1" applyAlignment="1"/>
    <xf numFmtId="177" fontId="11" fillId="0" borderId="0" xfId="0" applyNumberFormat="1" applyFont="1" applyFill="1" applyBorder="1" applyAlignment="1">
      <alignment vertical="center"/>
    </xf>
    <xf numFmtId="185" fontId="12" fillId="0" borderId="0" xfId="0" applyNumberFormat="1" applyFont="1" applyFill="1" applyBorder="1" applyAlignment="1">
      <alignment vertical="center"/>
    </xf>
    <xf numFmtId="179" fontId="5" fillId="0" borderId="0" xfId="0" applyNumberFormat="1" applyFont="1" applyAlignment="1">
      <alignment horizontal="center"/>
    </xf>
    <xf numFmtId="179" fontId="5" fillId="0" borderId="0" xfId="0" applyNumberFormat="1" applyFont="1" applyAlignment="1">
      <alignment vertical="center"/>
    </xf>
    <xf numFmtId="17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82" fontId="5" fillId="0" borderId="0" xfId="0" applyNumberFormat="1" applyFont="1" applyAlignment="1">
      <alignment vertical="center"/>
    </xf>
    <xf numFmtId="177" fontId="5" fillId="0" borderId="0" xfId="0" applyNumberFormat="1" applyFont="1" applyBorder="1" applyAlignment="1"/>
    <xf numFmtId="182" fontId="5" fillId="0" borderId="0" xfId="0" applyNumberFormat="1" applyFont="1" applyBorder="1" applyAlignment="1">
      <alignment horizontal="left" indent="1"/>
    </xf>
    <xf numFmtId="10" fontId="5" fillId="0" borderId="0" xfId="0" applyNumberFormat="1" applyFont="1" applyBorder="1" applyAlignment="1"/>
    <xf numFmtId="10" fontId="12" fillId="0" borderId="0" xfId="0" applyNumberFormat="1" applyFont="1" applyFill="1" applyBorder="1" applyAlignment="1">
      <alignment vertical="center"/>
    </xf>
    <xf numFmtId="185" fontId="5" fillId="0" borderId="0" xfId="0" applyNumberFormat="1" applyFont="1" applyAlignment="1">
      <alignment vertical="center"/>
    </xf>
    <xf numFmtId="10" fontId="5" fillId="0" borderId="0" xfId="0" applyNumberFormat="1" applyFont="1" applyAlignment="1"/>
    <xf numFmtId="182" fontId="5" fillId="0" borderId="3" xfId="0" applyNumberFormat="1" applyFont="1" applyBorder="1" applyAlignment="1">
      <alignment horizontal="left" indent="1"/>
    </xf>
    <xf numFmtId="182" fontId="5" fillId="0" borderId="3" xfId="0" applyNumberFormat="1" applyFont="1" applyBorder="1" applyAlignment="1"/>
    <xf numFmtId="177" fontId="5" fillId="0" borderId="3" xfId="0" applyNumberFormat="1" applyFont="1" applyBorder="1" applyAlignment="1">
      <alignment horizontal="center"/>
    </xf>
    <xf numFmtId="10" fontId="5" fillId="0" borderId="3" xfId="0" applyNumberFormat="1" applyFont="1" applyBorder="1" applyAlignment="1"/>
    <xf numFmtId="10" fontId="12" fillId="0" borderId="3" xfId="1" applyNumberFormat="1" applyFont="1" applyFill="1" applyBorder="1" applyAlignment="1">
      <alignment vertical="center"/>
    </xf>
    <xf numFmtId="182" fontId="5" fillId="0" borderId="3" xfId="0" applyNumberFormat="1" applyFont="1" applyBorder="1" applyAlignment="1">
      <alignment vertical="center"/>
    </xf>
    <xf numFmtId="10" fontId="12" fillId="0" borderId="0" xfId="1" applyNumberFormat="1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5" fillId="0" borderId="0" xfId="0" applyFont="1" applyBorder="1">
      <alignment vertical="center"/>
    </xf>
    <xf numFmtId="177" fontId="5" fillId="0" borderId="0" xfId="0" applyNumberFormat="1" applyFont="1" applyBorder="1" applyAlignment="1">
      <alignment horizontal="center" vertical="center"/>
    </xf>
    <xf numFmtId="180" fontId="10" fillId="3" borderId="9" xfId="0" applyNumberFormat="1" applyFont="1" applyFill="1" applyBorder="1">
      <alignment vertical="center"/>
    </xf>
    <xf numFmtId="177" fontId="5" fillId="0" borderId="0" xfId="0" applyNumberFormat="1" applyFont="1" applyBorder="1">
      <alignment vertical="center"/>
    </xf>
    <xf numFmtId="0" fontId="5" fillId="0" borderId="0" xfId="0" applyFont="1" applyBorder="1" applyAlignment="1">
      <alignment vertical="center"/>
    </xf>
    <xf numFmtId="180" fontId="5" fillId="0" borderId="0" xfId="0" applyNumberFormat="1" applyFont="1" applyFill="1" applyBorder="1" applyAlignment="1">
      <alignment vertical="center"/>
    </xf>
    <xf numFmtId="180" fontId="5" fillId="0" borderId="0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180" fontId="5" fillId="0" borderId="0" xfId="0" applyNumberFormat="1" applyFont="1">
      <alignment vertical="center"/>
    </xf>
    <xf numFmtId="180" fontId="5" fillId="0" borderId="9" xfId="0" applyNumberFormat="1" applyFont="1" applyBorder="1">
      <alignment vertical="center"/>
    </xf>
    <xf numFmtId="177" fontId="5" fillId="0" borderId="0" xfId="0" applyNumberFormat="1" applyFont="1">
      <alignment vertical="center"/>
    </xf>
    <xf numFmtId="180" fontId="5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left" vertical="center" indent="1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181" fontId="10" fillId="3" borderId="14" xfId="0" applyNumberFormat="1" applyFont="1" applyFill="1" applyBorder="1">
      <alignment vertical="center"/>
    </xf>
    <xf numFmtId="177" fontId="5" fillId="0" borderId="3" xfId="0" applyNumberFormat="1" applyFont="1" applyBorder="1">
      <alignment vertical="center"/>
    </xf>
    <xf numFmtId="180" fontId="5" fillId="4" borderId="9" xfId="0" applyNumberFormat="1" applyFont="1" applyFill="1" applyBorder="1" applyAlignment="1"/>
    <xf numFmtId="178" fontId="14" fillId="2" borderId="8" xfId="0" applyNumberFormat="1" applyFont="1" applyFill="1" applyBorder="1" applyAlignment="1">
      <alignment horizontal="center" vertical="center"/>
    </xf>
    <xf numFmtId="178" fontId="14" fillId="2" borderId="12" xfId="0" applyNumberFormat="1" applyFont="1" applyFill="1" applyBorder="1" applyAlignment="1">
      <alignment horizontal="center" vertical="center"/>
    </xf>
    <xf numFmtId="178" fontId="14" fillId="2" borderId="11" xfId="0" applyNumberFormat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5" fillId="0" borderId="5" xfId="0" applyFont="1" applyBorder="1">
      <alignment vertical="center"/>
    </xf>
    <xf numFmtId="178" fontId="16" fillId="3" borderId="10" xfId="0" applyNumberFormat="1" applyFont="1" applyFill="1" applyBorder="1">
      <alignment vertical="center"/>
    </xf>
    <xf numFmtId="177" fontId="15" fillId="0" borderId="0" xfId="0" applyNumberFormat="1" applyFont="1" applyBorder="1">
      <alignment vertical="center"/>
    </xf>
    <xf numFmtId="177" fontId="15" fillId="0" borderId="4" xfId="0" applyNumberFormat="1" applyFont="1" applyBorder="1">
      <alignment vertical="center"/>
    </xf>
    <xf numFmtId="177" fontId="15" fillId="0" borderId="0" xfId="0" applyNumberFormat="1" applyFont="1" applyFill="1" applyBorder="1">
      <alignment vertical="center"/>
    </xf>
    <xf numFmtId="0" fontId="15" fillId="0" borderId="2" xfId="0" applyFont="1" applyBorder="1">
      <alignment vertical="center"/>
    </xf>
    <xf numFmtId="177" fontId="16" fillId="3" borderId="9" xfId="0" applyNumberFormat="1" applyFont="1" applyFill="1" applyBorder="1">
      <alignment vertical="center"/>
    </xf>
    <xf numFmtId="177" fontId="15" fillId="0" borderId="3" xfId="0" applyNumberFormat="1" applyFont="1" applyBorder="1">
      <alignment vertical="center"/>
    </xf>
    <xf numFmtId="177" fontId="15" fillId="0" borderId="1" xfId="0" applyNumberFormat="1" applyFont="1" applyBorder="1">
      <alignment vertical="center"/>
    </xf>
    <xf numFmtId="0" fontId="14" fillId="2" borderId="13" xfId="0" applyFont="1" applyFill="1" applyBorder="1">
      <alignment vertical="center"/>
    </xf>
    <xf numFmtId="177" fontId="15" fillId="0" borderId="0" xfId="0" applyNumberFormat="1" applyFont="1" applyBorder="1" applyAlignment="1">
      <alignment horizontal="center" vertical="center"/>
    </xf>
    <xf numFmtId="177" fontId="15" fillId="0" borderId="4" xfId="0" applyNumberFormat="1" applyFont="1" applyBorder="1" applyAlignment="1">
      <alignment horizontal="center" vertical="center"/>
    </xf>
    <xf numFmtId="0" fontId="14" fillId="2" borderId="7" xfId="0" applyFont="1" applyFill="1" applyBorder="1">
      <alignment vertical="center"/>
    </xf>
    <xf numFmtId="0" fontId="14" fillId="2" borderId="8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5" fillId="0" borderId="0" xfId="0" applyFont="1" applyBorder="1">
      <alignment vertical="center"/>
    </xf>
    <xf numFmtId="176" fontId="15" fillId="0" borderId="4" xfId="0" applyNumberFormat="1" applyFont="1" applyBorder="1">
      <alignment vertical="center"/>
    </xf>
    <xf numFmtId="0" fontId="15" fillId="0" borderId="3" xfId="0" applyFont="1" applyBorder="1">
      <alignment vertical="center"/>
    </xf>
    <xf numFmtId="176" fontId="15" fillId="0" borderId="1" xfId="0" applyNumberFormat="1" applyFont="1" applyBorder="1">
      <alignment vertical="center"/>
    </xf>
  </cellXfs>
  <cellStyles count="2">
    <cellStyle name="Comma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_590\drive_d\&#27996;&#20013;\H9\tko9705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si.intra.mitsui.co.jp/Acctg/Budget%202007/2006%2012%20portfolio%20rpt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評価書"/>
      <sheetName val="収益直接"/>
      <sheetName val="画地"/>
      <sheetName val="ラベル"/>
      <sheetName val="Module1"/>
      <sheetName val="評価書添付"/>
      <sheetName val="入力"/>
      <sheetName val="出力 (修正ｴﾙｳｯﾄﾞ方式)"/>
      <sheetName val="出力(DCF法修正ｴﾙｳｯﾄﾞ方式)"/>
      <sheetName val="出力(DCF法ｴﾙｳｯﾄﾞ方式) "/>
      <sheetName val="インター"/>
      <sheetName val="原価②"/>
      <sheetName val="概算報告書"/>
      <sheetName val="Assumptions"/>
      <sheetName val="Summary"/>
      <sheetName val="Control"/>
      <sheetName val="Debt"/>
      <sheetName val="出力_(修正ｴﾙｳｯﾄﾞ方式)"/>
      <sheetName val="出力(DCF法ｴﾙｳｯﾄﾞ方式)_"/>
      <sheetName val="仲介業者"/>
      <sheetName val="マスタ"/>
      <sheetName val="Macro_Codes"/>
      <sheetName val="List"/>
      <sheetName val="基本データ"/>
      <sheetName val="DCF"/>
      <sheetName val="Expense_Schedule_(4)"/>
      <sheetName val="転記用"/>
      <sheetName val="k"/>
      <sheetName val="物件概要"/>
      <sheetName val="Physical_Description"/>
      <sheetName val="UW_A"/>
      <sheetName val="PropertySum1"/>
      <sheetName val="PC浅草06_1"/>
      <sheetName val="賃貸条件"/>
      <sheetName val="Prop"/>
      <sheetName val="A-General"/>
      <sheetName val="Date_Rent"/>
      <sheetName val="Data_Sale"/>
      <sheetName val="Office"/>
      <sheetName val="Cap_Table"/>
      <sheetName val="Input"/>
      <sheetName val="#REF"/>
      <sheetName val="リスト"/>
      <sheetName val="賃料等一覧"/>
      <sheetName val="準備ｼｰﾄ"/>
      <sheetName val="ﾘｽﾄ"/>
      <sheetName val="Tax"/>
      <sheetName val="A３新収益"/>
      <sheetName val="入力用(駐車)"/>
      <sheetName val="入力用(家賃)"/>
      <sheetName val="Sheet1_(2)"/>
      <sheetName val="収支＆ＤＣ"/>
      <sheetName val="決定10-5"/>
      <sheetName val="jinroindustries"/>
      <sheetName val="O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Portf"/>
      <sheetName val="Portf by Maint Rsrvs"/>
      <sheetName val="Portfolio Stats"/>
      <sheetName val="Graphs"/>
      <sheetName val="Concentration Report"/>
      <sheetName val="Acctg Use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tabSelected="1" workbookViewId="0"/>
  </sheetViews>
  <sheetFormatPr defaultRowHeight="15.75"/>
  <cols>
    <col min="1" max="1" width="9" style="77"/>
    <col min="2" max="2" width="12.875" style="77" customWidth="1"/>
    <col min="3" max="3" width="10" style="77" customWidth="1"/>
    <col min="4" max="4" width="12.875" style="77" customWidth="1"/>
    <col min="5" max="5" width="10" style="77" customWidth="1"/>
    <col min="6" max="16384" width="9" style="77"/>
  </cols>
  <sheetData>
    <row r="1" spans="1:5">
      <c r="A1" s="3"/>
    </row>
    <row r="4" spans="1:5">
      <c r="B4" s="90" t="s">
        <v>1</v>
      </c>
      <c r="C4" s="91" t="s">
        <v>0</v>
      </c>
      <c r="D4" s="90" t="s">
        <v>1</v>
      </c>
      <c r="E4" s="92" t="s">
        <v>0</v>
      </c>
    </row>
    <row r="5" spans="1:5">
      <c r="B5" s="78" t="str">
        <f ca="1">_xlfn.FORMULATEXT(C5)</f>
        <v>=(1+1=2)</v>
      </c>
      <c r="C5" s="93" t="b">
        <f>(1+1=2)</f>
        <v>1</v>
      </c>
      <c r="D5" s="78" t="str">
        <f ca="1">_xlfn.FORMULATEXT(E5)</f>
        <v>=(1+1=2)*1</v>
      </c>
      <c r="E5" s="94">
        <f>(1+1=2)*1</f>
        <v>1</v>
      </c>
    </row>
    <row r="6" spans="1:5">
      <c r="B6" s="83" t="str">
        <f ca="1">_xlfn.FORMULATEXT(C6)</f>
        <v>=(9*9=72)</v>
      </c>
      <c r="C6" s="95" t="b">
        <f>(9*9=72)</f>
        <v>0</v>
      </c>
      <c r="D6" s="83" t="str">
        <f ca="1">_xlfn.FORMULATEXT(E6)</f>
        <v>=(9*9=72)*1</v>
      </c>
      <c r="E6" s="96">
        <f>(9*9=72)*1</f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workbookViewId="0"/>
  </sheetViews>
  <sheetFormatPr defaultColWidth="9" defaultRowHeight="15.75"/>
  <cols>
    <col min="1" max="1" width="11" style="77" bestFit="1" customWidth="1"/>
    <col min="2" max="2" width="9.875" style="77" bestFit="1" customWidth="1"/>
    <col min="3" max="4" width="9.125" style="77" bestFit="1" customWidth="1"/>
    <col min="5" max="5" width="9.875" style="77" bestFit="1" customWidth="1"/>
    <col min="6" max="9" width="9.125" style="77" bestFit="1" customWidth="1"/>
    <col min="10" max="16384" width="9" style="77"/>
  </cols>
  <sheetData>
    <row r="1" spans="1:10">
      <c r="A1" s="2"/>
      <c r="B1" s="74"/>
      <c r="C1" s="75">
        <v>1</v>
      </c>
      <c r="D1" s="75">
        <f t="shared" ref="D1:I1" si="0">C1+1</f>
        <v>2</v>
      </c>
      <c r="E1" s="75">
        <f t="shared" si="0"/>
        <v>3</v>
      </c>
      <c r="F1" s="75">
        <f t="shared" si="0"/>
        <v>4</v>
      </c>
      <c r="G1" s="75">
        <f t="shared" si="0"/>
        <v>5</v>
      </c>
      <c r="H1" s="75">
        <f t="shared" si="0"/>
        <v>6</v>
      </c>
      <c r="I1" s="76">
        <f t="shared" si="0"/>
        <v>7</v>
      </c>
    </row>
    <row r="2" spans="1:10">
      <c r="A2" s="78" t="s">
        <v>4</v>
      </c>
      <c r="B2" s="79">
        <v>3</v>
      </c>
      <c r="C2" s="80">
        <f t="shared" ref="C2:I2" si="1">(C1=$B2)*1</f>
        <v>0</v>
      </c>
      <c r="D2" s="80">
        <f t="shared" si="1"/>
        <v>0</v>
      </c>
      <c r="E2" s="80">
        <f t="shared" si="1"/>
        <v>1</v>
      </c>
      <c r="F2" s="80">
        <f t="shared" si="1"/>
        <v>0</v>
      </c>
      <c r="G2" s="80">
        <f t="shared" si="1"/>
        <v>0</v>
      </c>
      <c r="H2" s="80">
        <f t="shared" si="1"/>
        <v>0</v>
      </c>
      <c r="I2" s="81">
        <f t="shared" si="1"/>
        <v>0</v>
      </c>
      <c r="J2" s="82" t="str">
        <f ca="1">_xlfn.FORMULATEXT(E2)</f>
        <v>=(E1=$B2)*1</v>
      </c>
    </row>
    <row r="3" spans="1:10">
      <c r="A3" s="83" t="s">
        <v>2</v>
      </c>
      <c r="B3" s="84">
        <v>10000</v>
      </c>
      <c r="C3" s="85">
        <f t="shared" ref="C3:I3" si="2">C2*$B3</f>
        <v>0</v>
      </c>
      <c r="D3" s="85">
        <f t="shared" si="2"/>
        <v>0</v>
      </c>
      <c r="E3" s="85">
        <f t="shared" si="2"/>
        <v>10000</v>
      </c>
      <c r="F3" s="85">
        <f t="shared" si="2"/>
        <v>0</v>
      </c>
      <c r="G3" s="85">
        <f t="shared" si="2"/>
        <v>0</v>
      </c>
      <c r="H3" s="85">
        <f t="shared" si="2"/>
        <v>0</v>
      </c>
      <c r="I3" s="86">
        <f t="shared" si="2"/>
        <v>0</v>
      </c>
      <c r="J3" s="82" t="str">
        <f ca="1">_xlfn.FORMULATEXT(E3)</f>
        <v>=E2*$B3</v>
      </c>
    </row>
    <row r="5" spans="1:10">
      <c r="A5" s="87"/>
      <c r="B5" s="74"/>
      <c r="C5" s="75">
        <v>1</v>
      </c>
      <c r="D5" s="75">
        <f t="shared" ref="D5:I5" si="3">C5+1</f>
        <v>2</v>
      </c>
      <c r="E5" s="75">
        <f t="shared" si="3"/>
        <v>3</v>
      </c>
      <c r="F5" s="75">
        <f t="shared" si="3"/>
        <v>4</v>
      </c>
      <c r="G5" s="75">
        <f t="shared" si="3"/>
        <v>5</v>
      </c>
      <c r="H5" s="75">
        <f t="shared" si="3"/>
        <v>6</v>
      </c>
      <c r="I5" s="76">
        <f t="shared" si="3"/>
        <v>7</v>
      </c>
    </row>
    <row r="6" spans="1:10">
      <c r="A6" s="78" t="s">
        <v>3</v>
      </c>
      <c r="B6" s="79">
        <v>3</v>
      </c>
      <c r="C6" s="88" t="str">
        <f t="shared" ref="C6:I6" si="4">IF(C5=$B6,"実行","実行せず")</f>
        <v>実行せず</v>
      </c>
      <c r="D6" s="88" t="str">
        <f t="shared" si="4"/>
        <v>実行せず</v>
      </c>
      <c r="E6" s="88" t="str">
        <f t="shared" si="4"/>
        <v>実行</v>
      </c>
      <c r="F6" s="88" t="str">
        <f t="shared" si="4"/>
        <v>実行せず</v>
      </c>
      <c r="G6" s="88" t="str">
        <f t="shared" si="4"/>
        <v>実行せず</v>
      </c>
      <c r="H6" s="88" t="str">
        <f t="shared" si="4"/>
        <v>実行せず</v>
      </c>
      <c r="I6" s="89" t="str">
        <f t="shared" si="4"/>
        <v>実行せず</v>
      </c>
      <c r="J6" s="82" t="str">
        <f ca="1">_xlfn.FORMULATEXT(E6)</f>
        <v>=IF(E5=$B6,"実行","実行せず")</v>
      </c>
    </row>
    <row r="7" spans="1:10">
      <c r="A7" s="83" t="s">
        <v>2</v>
      </c>
      <c r="B7" s="84">
        <v>10000</v>
      </c>
      <c r="C7" s="85">
        <f t="shared" ref="C7:I7" si="5">IF(C6="実行",$B7,0)</f>
        <v>0</v>
      </c>
      <c r="D7" s="85">
        <f t="shared" si="5"/>
        <v>0</v>
      </c>
      <c r="E7" s="85">
        <f t="shared" si="5"/>
        <v>10000</v>
      </c>
      <c r="F7" s="85">
        <f t="shared" si="5"/>
        <v>0</v>
      </c>
      <c r="G7" s="85">
        <f t="shared" si="5"/>
        <v>0</v>
      </c>
      <c r="H7" s="85">
        <f t="shared" si="5"/>
        <v>0</v>
      </c>
      <c r="I7" s="86">
        <f t="shared" si="5"/>
        <v>0</v>
      </c>
      <c r="J7" s="82" t="str">
        <f ca="1">_xlfn.FORMULATEXT(E7)</f>
        <v>=IF(E6="実行",$B7,0)</v>
      </c>
    </row>
    <row r="9" spans="1:10">
      <c r="A9" s="87"/>
      <c r="B9" s="74"/>
      <c r="C9" s="75">
        <v>1</v>
      </c>
      <c r="D9" s="75">
        <f t="shared" ref="D9:I9" si="6">C9+1</f>
        <v>2</v>
      </c>
      <c r="E9" s="75">
        <f t="shared" si="6"/>
        <v>3</v>
      </c>
      <c r="F9" s="75">
        <f t="shared" si="6"/>
        <v>4</v>
      </c>
      <c r="G9" s="75">
        <f t="shared" si="6"/>
        <v>5</v>
      </c>
      <c r="H9" s="75">
        <f t="shared" si="6"/>
        <v>6</v>
      </c>
      <c r="I9" s="76">
        <f t="shared" si="6"/>
        <v>7</v>
      </c>
    </row>
    <row r="10" spans="1:10">
      <c r="A10" s="78" t="s">
        <v>3</v>
      </c>
      <c r="B10" s="79">
        <v>3</v>
      </c>
      <c r="C10" s="88" t="str">
        <f t="shared" ref="C10:I10" si="7">IF(C9=$B10,"CAPEX","N/A")</f>
        <v>N/A</v>
      </c>
      <c r="D10" s="88" t="str">
        <f t="shared" si="7"/>
        <v>N/A</v>
      </c>
      <c r="E10" s="88" t="str">
        <f t="shared" si="7"/>
        <v>CAPEX</v>
      </c>
      <c r="F10" s="88" t="str">
        <f t="shared" si="7"/>
        <v>N/A</v>
      </c>
      <c r="G10" s="88" t="str">
        <f t="shared" si="7"/>
        <v>N/A</v>
      </c>
      <c r="H10" s="88" t="str">
        <f t="shared" si="7"/>
        <v>N/A</v>
      </c>
      <c r="I10" s="89" t="str">
        <f t="shared" si="7"/>
        <v>N/A</v>
      </c>
      <c r="J10" s="82" t="str">
        <f ca="1">_xlfn.FORMULATEXT(E10)</f>
        <v>=IF(E9=$B10,"CAPEX","N/A")</v>
      </c>
    </row>
    <row r="11" spans="1:10">
      <c r="A11" s="83" t="s">
        <v>2</v>
      </c>
      <c r="B11" s="84">
        <v>10000</v>
      </c>
      <c r="C11" s="85">
        <f t="shared" ref="C11:I11" si="8">IF(C10="実行",$B11,0)</f>
        <v>0</v>
      </c>
      <c r="D11" s="85">
        <f t="shared" si="8"/>
        <v>0</v>
      </c>
      <c r="E11" s="85">
        <f t="shared" si="8"/>
        <v>0</v>
      </c>
      <c r="F11" s="85">
        <f t="shared" si="8"/>
        <v>0</v>
      </c>
      <c r="G11" s="85">
        <f t="shared" si="8"/>
        <v>0</v>
      </c>
      <c r="H11" s="85">
        <f t="shared" si="8"/>
        <v>0</v>
      </c>
      <c r="I11" s="86">
        <f t="shared" si="8"/>
        <v>0</v>
      </c>
      <c r="J11" s="82" t="str">
        <f ca="1">_xlfn.FORMULATEXT(E11)</f>
        <v>=IF(E10="実行",$B11,0)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workbookViewId="0">
      <pane xSplit="9" ySplit="6" topLeftCell="J7" activePane="bottomRight" state="frozen"/>
      <selection activeCell="I36" sqref="I36"/>
      <selection pane="topRight" activeCell="I36" sqref="I36"/>
      <selection pane="bottomLeft" activeCell="I36" sqref="I36"/>
      <selection pane="bottomRight" activeCell="J7" sqref="J7"/>
    </sheetView>
  </sheetViews>
  <sheetFormatPr defaultColWidth="0" defaultRowHeight="12" zeroHeight="1" outlineLevelRow="1"/>
  <cols>
    <col min="1" max="15" width="9" style="5" customWidth="1"/>
    <col min="16" max="16" width="29.625" style="5" bestFit="1" customWidth="1"/>
    <col min="17" max="16384" width="9" style="5" hidden="1"/>
  </cols>
  <sheetData>
    <row r="1" spans="1:16">
      <c r="A1" s="1" t="s">
        <v>35</v>
      </c>
      <c r="B1" s="1"/>
      <c r="C1" s="1"/>
      <c r="D1" s="1"/>
      <c r="E1" s="1"/>
      <c r="F1" s="4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 t="s">
        <v>34</v>
      </c>
      <c r="B2" s="1"/>
      <c r="C2" s="1"/>
      <c r="D2" s="1"/>
      <c r="E2" s="1"/>
      <c r="F2" s="4"/>
      <c r="G2" s="1"/>
      <c r="H2" s="1"/>
      <c r="I2" s="6" t="s">
        <v>33</v>
      </c>
      <c r="J2" s="7">
        <v>1</v>
      </c>
      <c r="K2" s="7">
        <v>2</v>
      </c>
      <c r="L2" s="7">
        <v>3</v>
      </c>
      <c r="M2" s="7">
        <v>4</v>
      </c>
      <c r="N2" s="7">
        <v>5</v>
      </c>
      <c r="O2" s="7">
        <v>6</v>
      </c>
      <c r="P2" s="1"/>
    </row>
    <row r="3" spans="1:16">
      <c r="A3" s="1" t="s">
        <v>32</v>
      </c>
      <c r="B3" s="1"/>
      <c r="C3" s="1"/>
      <c r="D3" s="1"/>
      <c r="E3" s="1"/>
      <c r="F3" s="4"/>
      <c r="G3" s="1"/>
      <c r="H3" s="1"/>
      <c r="I3" s="6" t="s">
        <v>31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1"/>
    </row>
    <row r="4" spans="1:16">
      <c r="A4" s="1"/>
      <c r="B4" s="1"/>
      <c r="C4" s="1"/>
      <c r="D4" s="1"/>
      <c r="E4" s="1"/>
      <c r="F4" s="4"/>
      <c r="G4" s="1"/>
      <c r="H4" s="1"/>
      <c r="I4" s="6" t="s">
        <v>30</v>
      </c>
      <c r="J4" s="9">
        <v>43556</v>
      </c>
      <c r="K4" s="9">
        <v>43922</v>
      </c>
      <c r="L4" s="9">
        <v>44287</v>
      </c>
      <c r="M4" s="9">
        <v>44652</v>
      </c>
      <c r="N4" s="9">
        <v>45017</v>
      </c>
      <c r="O4" s="9">
        <v>45383</v>
      </c>
      <c r="P4" s="1"/>
    </row>
    <row r="5" spans="1:16">
      <c r="A5" s="10"/>
      <c r="B5" s="1"/>
      <c r="C5" s="1"/>
      <c r="D5" s="1"/>
      <c r="E5" s="1"/>
      <c r="F5" s="4"/>
      <c r="G5" s="1"/>
      <c r="H5" s="1"/>
      <c r="I5" s="6" t="s">
        <v>29</v>
      </c>
      <c r="J5" s="9">
        <v>43921</v>
      </c>
      <c r="K5" s="9">
        <v>44286</v>
      </c>
      <c r="L5" s="9">
        <v>44651</v>
      </c>
      <c r="M5" s="9">
        <v>45016</v>
      </c>
      <c r="N5" s="9">
        <v>45382</v>
      </c>
      <c r="O5" s="9">
        <v>45747</v>
      </c>
      <c r="P5" s="1"/>
    </row>
    <row r="6" spans="1:16">
      <c r="A6" s="1"/>
      <c r="B6" s="1"/>
      <c r="C6" s="1"/>
      <c r="D6" s="1"/>
      <c r="E6" s="1"/>
      <c r="F6" s="4"/>
      <c r="G6" s="1"/>
      <c r="H6" s="1"/>
      <c r="I6" s="6" t="s">
        <v>28</v>
      </c>
      <c r="J6" s="11">
        <v>366</v>
      </c>
      <c r="K6" s="11">
        <v>365</v>
      </c>
      <c r="L6" s="11">
        <v>365</v>
      </c>
      <c r="M6" s="11">
        <v>365</v>
      </c>
      <c r="N6" s="11">
        <v>366</v>
      </c>
      <c r="O6" s="11">
        <v>365</v>
      </c>
      <c r="P6" s="1"/>
    </row>
    <row r="7" spans="1:16"/>
    <row r="8" spans="1:16">
      <c r="A8" s="12">
        <f>MAX($A$1:A7)+1</f>
        <v>1</v>
      </c>
      <c r="B8" s="12" t="s">
        <v>27</v>
      </c>
      <c r="C8" s="13"/>
      <c r="D8" s="13"/>
      <c r="E8" s="13"/>
      <c r="F8" s="14"/>
      <c r="G8" s="13"/>
      <c r="H8" s="13"/>
      <c r="I8" s="13"/>
      <c r="J8" s="13"/>
      <c r="K8" s="13"/>
      <c r="L8" s="13"/>
      <c r="M8" s="13"/>
      <c r="N8" s="13"/>
      <c r="O8" s="13"/>
    </row>
    <row r="9" spans="1:16">
      <c r="A9" s="15"/>
      <c r="B9" s="15"/>
      <c r="C9" s="16"/>
      <c r="D9" s="16"/>
      <c r="E9" s="16"/>
      <c r="F9" s="17"/>
      <c r="G9" s="18"/>
      <c r="H9" s="18"/>
      <c r="I9" s="16"/>
      <c r="J9" s="18"/>
      <c r="K9" s="16"/>
      <c r="L9" s="16"/>
      <c r="M9" s="16"/>
      <c r="N9" s="19"/>
      <c r="O9" s="19"/>
    </row>
    <row r="10" spans="1:16">
      <c r="A10" s="15"/>
      <c r="B10" s="20">
        <f>MAX($A$1:B9)+0.1</f>
        <v>1.1000000000000001</v>
      </c>
      <c r="C10" s="21" t="s">
        <v>26</v>
      </c>
      <c r="D10" s="16"/>
      <c r="E10" s="16"/>
      <c r="F10" s="17"/>
      <c r="G10" s="18"/>
      <c r="H10" s="18"/>
      <c r="I10" s="16"/>
      <c r="J10" s="18"/>
      <c r="K10" s="16"/>
      <c r="L10" s="16"/>
      <c r="M10" s="16"/>
      <c r="N10" s="19"/>
      <c r="O10" s="19"/>
    </row>
    <row r="11" spans="1:16" outlineLevel="1">
      <c r="A11" s="15"/>
      <c r="B11" s="20"/>
      <c r="C11" s="21"/>
      <c r="D11" s="16"/>
      <c r="E11" s="16"/>
      <c r="F11" s="17"/>
      <c r="G11" s="18"/>
      <c r="H11" s="18"/>
      <c r="I11" s="16"/>
      <c r="J11" s="18"/>
      <c r="K11" s="16"/>
      <c r="L11" s="16"/>
      <c r="M11" s="16"/>
      <c r="N11" s="19"/>
      <c r="O11" s="19"/>
    </row>
    <row r="12" spans="1:16" outlineLevel="1">
      <c r="A12" s="15"/>
      <c r="B12" s="20"/>
      <c r="C12" s="21"/>
      <c r="D12" s="16" t="s">
        <v>25</v>
      </c>
      <c r="E12" s="16"/>
      <c r="F12" s="17" t="s">
        <v>24</v>
      </c>
      <c r="G12" s="22">
        <v>44378</v>
      </c>
      <c r="H12" s="18"/>
      <c r="I12" s="16"/>
      <c r="J12" s="23"/>
      <c r="K12" s="16"/>
      <c r="L12" s="16"/>
      <c r="M12" s="16"/>
      <c r="N12" s="19"/>
      <c r="O12" s="19"/>
    </row>
    <row r="13" spans="1:16" outlineLevel="1">
      <c r="A13" s="15"/>
      <c r="B13" s="15"/>
      <c r="C13" s="16"/>
      <c r="D13" s="24"/>
      <c r="E13" s="16"/>
      <c r="F13" s="17"/>
      <c r="G13" s="18"/>
      <c r="H13" s="25"/>
      <c r="I13" s="16"/>
      <c r="J13" s="18"/>
      <c r="K13" s="16"/>
      <c r="L13" s="16"/>
      <c r="M13" s="16"/>
      <c r="N13" s="19"/>
      <c r="O13" s="19"/>
    </row>
    <row r="14" spans="1:16" outlineLevel="1">
      <c r="A14" s="26"/>
      <c r="B14" s="26"/>
      <c r="C14" s="24"/>
      <c r="D14" s="27" t="s">
        <v>23</v>
      </c>
      <c r="E14" s="24"/>
      <c r="F14" s="28"/>
      <c r="G14" s="29"/>
      <c r="H14" s="30"/>
      <c r="I14" s="31"/>
      <c r="J14" s="29"/>
      <c r="K14" s="32"/>
      <c r="L14" s="32"/>
      <c r="M14" s="32"/>
      <c r="N14" s="33"/>
      <c r="O14" s="33"/>
    </row>
    <row r="15" spans="1:16" outlineLevel="1">
      <c r="A15" s="15"/>
      <c r="B15" s="15"/>
      <c r="C15" s="16"/>
      <c r="D15" s="24" t="s">
        <v>22</v>
      </c>
      <c r="E15" s="24"/>
      <c r="F15" s="28" t="s">
        <v>21</v>
      </c>
      <c r="H15" s="34">
        <f>SUM(J15:O15)</f>
        <v>1</v>
      </c>
      <c r="I15" s="35"/>
      <c r="J15" s="36">
        <f t="shared" ref="J15:O15" si="0">AND(J$4&lt;=$G$12,$G$12&lt;=J$5)*1</f>
        <v>0</v>
      </c>
      <c r="K15" s="36">
        <f t="shared" si="0"/>
        <v>0</v>
      </c>
      <c r="L15" s="36">
        <f t="shared" si="0"/>
        <v>1</v>
      </c>
      <c r="M15" s="36">
        <f t="shared" si="0"/>
        <v>0</v>
      </c>
      <c r="N15" s="36">
        <f t="shared" si="0"/>
        <v>0</v>
      </c>
      <c r="O15" s="36">
        <f t="shared" si="0"/>
        <v>0</v>
      </c>
      <c r="P15" s="37" t="str">
        <f ca="1">_xlfn.FORMULATEXT(O15)</f>
        <v>=AND(O$4&lt;=$G$12,$G$12&lt;=O$5)*1</v>
      </c>
    </row>
    <row r="16" spans="1:16" outlineLevel="1">
      <c r="A16" s="15"/>
      <c r="B16" s="15"/>
      <c r="C16" s="16"/>
      <c r="D16" s="24" t="s">
        <v>20</v>
      </c>
      <c r="E16" s="24"/>
      <c r="F16" s="28" t="s">
        <v>19</v>
      </c>
      <c r="H16" s="34">
        <f>SUM(J16:O16)</f>
        <v>4</v>
      </c>
      <c r="I16" s="35"/>
      <c r="J16" s="36">
        <f t="shared" ref="J16:O16" si="1">($G$12&lt;=J$5)*1</f>
        <v>0</v>
      </c>
      <c r="K16" s="36">
        <f t="shared" si="1"/>
        <v>0</v>
      </c>
      <c r="L16" s="36">
        <f t="shared" si="1"/>
        <v>1</v>
      </c>
      <c r="M16" s="36">
        <f t="shared" si="1"/>
        <v>1</v>
      </c>
      <c r="N16" s="36">
        <f t="shared" si="1"/>
        <v>1</v>
      </c>
      <c r="O16" s="36">
        <f t="shared" si="1"/>
        <v>1</v>
      </c>
      <c r="P16" s="37" t="str">
        <f ca="1">_xlfn.FORMULATEXT(O16)</f>
        <v>=($G$12&lt;=O$5)*1</v>
      </c>
    </row>
    <row r="17" spans="1:16" outlineLevel="1">
      <c r="F17" s="38"/>
      <c r="I17" s="39"/>
    </row>
    <row r="18" spans="1:16">
      <c r="A18" s="15"/>
      <c r="B18" s="20">
        <f>MAX($A$1:B17)+0.1</f>
        <v>1.2000000000000002</v>
      </c>
      <c r="C18" s="21" t="s">
        <v>18</v>
      </c>
      <c r="D18" s="16"/>
      <c r="E18" s="16"/>
      <c r="F18" s="17"/>
      <c r="G18" s="18"/>
      <c r="H18" s="18"/>
      <c r="I18" s="40"/>
      <c r="J18" s="18"/>
      <c r="K18" s="16"/>
      <c r="L18" s="16"/>
      <c r="M18" s="16"/>
      <c r="N18" s="19"/>
      <c r="O18" s="19"/>
    </row>
    <row r="19" spans="1:16" outlineLevel="1">
      <c r="A19" s="26"/>
      <c r="B19" s="26"/>
      <c r="C19" s="24"/>
      <c r="D19" s="24"/>
      <c r="E19" s="24"/>
      <c r="F19" s="17"/>
      <c r="G19" s="18"/>
      <c r="H19" s="30"/>
      <c r="I19" s="31"/>
      <c r="J19" s="18"/>
      <c r="K19" s="32"/>
      <c r="L19" s="32"/>
      <c r="M19" s="41"/>
      <c r="N19" s="33"/>
      <c r="O19" s="33"/>
    </row>
    <row r="20" spans="1:16" outlineLevel="1">
      <c r="A20" s="15"/>
      <c r="B20" s="15"/>
      <c r="C20" s="16"/>
      <c r="D20" s="42" t="s">
        <v>17</v>
      </c>
      <c r="E20" s="24"/>
      <c r="F20" s="28" t="s">
        <v>15</v>
      </c>
      <c r="G20" s="43"/>
      <c r="H20" s="44">
        <f>SUM(J20:O20)</f>
        <v>2.2493150684931509</v>
      </c>
      <c r="I20" s="45"/>
      <c r="J20" s="46">
        <f t="shared" ref="J20:O20" si="2">MAX(0,((MIN(J$5,$G12-1)-J$4)+1)/J$6)</f>
        <v>1</v>
      </c>
      <c r="K20" s="46">
        <f t="shared" si="2"/>
        <v>1</v>
      </c>
      <c r="L20" s="46">
        <f t="shared" si="2"/>
        <v>0.24931506849315069</v>
      </c>
      <c r="M20" s="46">
        <f t="shared" si="2"/>
        <v>0</v>
      </c>
      <c r="N20" s="46">
        <f t="shared" si="2"/>
        <v>0</v>
      </c>
      <c r="O20" s="46">
        <f t="shared" si="2"/>
        <v>0</v>
      </c>
      <c r="P20" s="37" t="str">
        <f ca="1">_xlfn.FORMULATEXT(O20)</f>
        <v>=MAX(0,((MIN(O$5,$G12-1)-O$4)+1)/O$6)</v>
      </c>
    </row>
    <row r="21" spans="1:16" outlineLevel="1">
      <c r="A21" s="15"/>
      <c r="B21" s="15"/>
      <c r="C21" s="16"/>
      <c r="D21" s="47" t="s">
        <v>16</v>
      </c>
      <c r="E21" s="48"/>
      <c r="F21" s="49" t="s">
        <v>15</v>
      </c>
      <c r="G21" s="50"/>
      <c r="H21" s="51">
        <f>SUM(J21:O21)</f>
        <v>3.7506849315068491</v>
      </c>
      <c r="I21" s="52"/>
      <c r="J21" s="50">
        <f t="shared" ref="J21:O21" si="3">1-J20</f>
        <v>0</v>
      </c>
      <c r="K21" s="50">
        <f t="shared" si="3"/>
        <v>0</v>
      </c>
      <c r="L21" s="50">
        <f t="shared" si="3"/>
        <v>0.75068493150684934</v>
      </c>
      <c r="M21" s="50">
        <f t="shared" si="3"/>
        <v>1</v>
      </c>
      <c r="N21" s="50">
        <f t="shared" si="3"/>
        <v>1</v>
      </c>
      <c r="O21" s="50">
        <f t="shared" si="3"/>
        <v>1</v>
      </c>
      <c r="P21" s="37" t="str">
        <f ca="1">_xlfn.FORMULATEXT(O21)</f>
        <v>=1-O20</v>
      </c>
    </row>
    <row r="22" spans="1:16" outlineLevel="1">
      <c r="A22" s="15"/>
      <c r="B22" s="15"/>
      <c r="C22" s="16"/>
      <c r="D22" s="24" t="s">
        <v>14</v>
      </c>
      <c r="E22" s="24"/>
      <c r="F22" s="28" t="s">
        <v>13</v>
      </c>
      <c r="G22" s="43"/>
      <c r="H22" s="53">
        <f>SUM(J22:O22)</f>
        <v>6</v>
      </c>
      <c r="I22" s="40"/>
      <c r="J22" s="43">
        <f t="shared" ref="J22:O22" si="4">SUM(J20:J21)</f>
        <v>1</v>
      </c>
      <c r="K22" s="43">
        <f t="shared" si="4"/>
        <v>1</v>
      </c>
      <c r="L22" s="43">
        <f t="shared" si="4"/>
        <v>1</v>
      </c>
      <c r="M22" s="43">
        <f t="shared" si="4"/>
        <v>1</v>
      </c>
      <c r="N22" s="43">
        <f t="shared" si="4"/>
        <v>1</v>
      </c>
      <c r="O22" s="43">
        <f t="shared" si="4"/>
        <v>1</v>
      </c>
      <c r="P22" s="37" t="str">
        <f ca="1">_xlfn.FORMULATEXT(O22)</f>
        <v>=SUM(O20:O21)</v>
      </c>
    </row>
    <row r="23" spans="1:16" outlineLevel="1">
      <c r="I23" s="39"/>
    </row>
    <row r="24" spans="1:16">
      <c r="I24" s="39"/>
    </row>
    <row r="25" spans="1:16" s="13" customFormat="1">
      <c r="A25" s="12">
        <f>MAX($A$1:A23)+1</f>
        <v>2</v>
      </c>
      <c r="B25" s="12" t="s">
        <v>12</v>
      </c>
      <c r="F25" s="14"/>
      <c r="I25" s="54"/>
    </row>
    <row r="26" spans="1:16" s="19" customFormat="1">
      <c r="A26" s="15"/>
      <c r="B26" s="15"/>
      <c r="C26" s="16"/>
      <c r="D26" s="16"/>
      <c r="E26" s="16"/>
      <c r="F26" s="17"/>
      <c r="G26" s="18"/>
      <c r="H26" s="18"/>
      <c r="I26" s="40"/>
      <c r="J26" s="18"/>
      <c r="K26" s="16"/>
      <c r="L26" s="16"/>
      <c r="M26" s="16"/>
    </row>
    <row r="27" spans="1:16" s="19" customFormat="1">
      <c r="A27" s="15"/>
      <c r="B27" s="20">
        <f>MAX($A$1:B26)+0.1</f>
        <v>2.1</v>
      </c>
      <c r="C27" s="21" t="s">
        <v>11</v>
      </c>
      <c r="D27" s="16"/>
      <c r="E27" s="16"/>
      <c r="F27" s="17"/>
      <c r="G27" s="18"/>
      <c r="H27" s="18"/>
      <c r="I27" s="40"/>
      <c r="J27" s="18"/>
      <c r="K27" s="16"/>
      <c r="L27" s="16"/>
      <c r="M27" s="16"/>
    </row>
    <row r="28" spans="1:16" outlineLevel="1">
      <c r="F28" s="38"/>
      <c r="I28" s="39"/>
    </row>
    <row r="29" spans="1:16" outlineLevel="1">
      <c r="D29" s="55" t="s">
        <v>10</v>
      </c>
      <c r="E29" s="55"/>
      <c r="F29" s="56" t="s">
        <v>5</v>
      </c>
      <c r="G29" s="57">
        <v>16000</v>
      </c>
      <c r="H29" s="58">
        <f>SUM(J29:O29)</f>
        <v>16000</v>
      </c>
      <c r="I29" s="59"/>
      <c r="J29" s="60">
        <f t="shared" ref="J29:O29" si="5">$G29*J$15</f>
        <v>0</v>
      </c>
      <c r="K29" s="60">
        <f t="shared" si="5"/>
        <v>0</v>
      </c>
      <c r="L29" s="60">
        <f t="shared" si="5"/>
        <v>16000</v>
      </c>
      <c r="M29" s="60">
        <f t="shared" si="5"/>
        <v>0</v>
      </c>
      <c r="N29" s="60">
        <f t="shared" si="5"/>
        <v>0</v>
      </c>
      <c r="O29" s="60">
        <f t="shared" si="5"/>
        <v>0</v>
      </c>
      <c r="P29" s="37" t="str">
        <f ca="1">_xlfn.FORMULATEXT(O29)</f>
        <v>=$G29*O$15</v>
      </c>
    </row>
    <row r="30" spans="1:16" outlineLevel="1">
      <c r="D30" s="55"/>
      <c r="E30" s="55"/>
      <c r="F30" s="56"/>
      <c r="G30" s="55"/>
      <c r="H30" s="55"/>
      <c r="I30" s="55"/>
      <c r="J30" s="55"/>
      <c r="K30" s="55"/>
      <c r="L30" s="55"/>
      <c r="M30" s="55"/>
      <c r="N30" s="61"/>
      <c r="O30" s="61"/>
    </row>
    <row r="31" spans="1:16" s="19" customFormat="1">
      <c r="A31" s="15"/>
      <c r="B31" s="20">
        <f>MAX($A$1:B30)+0.1</f>
        <v>2.2000000000000002</v>
      </c>
      <c r="C31" s="21" t="s">
        <v>9</v>
      </c>
      <c r="D31" s="16"/>
      <c r="E31" s="16"/>
      <c r="F31" s="17"/>
      <c r="G31" s="18"/>
      <c r="H31" s="18"/>
      <c r="I31" s="40"/>
      <c r="J31" s="18"/>
      <c r="K31" s="16"/>
      <c r="L31" s="16"/>
      <c r="M31" s="16"/>
    </row>
    <row r="32" spans="1:16" outlineLevel="1">
      <c r="F32" s="38"/>
      <c r="I32" s="39"/>
    </row>
    <row r="33" spans="4:16" outlineLevel="1">
      <c r="D33" s="62" t="s">
        <v>8</v>
      </c>
      <c r="F33" s="63" t="s">
        <v>5</v>
      </c>
      <c r="J33" s="64">
        <f t="shared" ref="J33:O33" si="6">I36</f>
        <v>0</v>
      </c>
      <c r="K33" s="64">
        <f t="shared" si="6"/>
        <v>0</v>
      </c>
      <c r="L33" s="64">
        <f t="shared" si="6"/>
        <v>0</v>
      </c>
      <c r="M33" s="64">
        <f t="shared" si="6"/>
        <v>11996.347031963471</v>
      </c>
      <c r="N33" s="64">
        <f t="shared" si="6"/>
        <v>6663.0136986301377</v>
      </c>
      <c r="O33" s="64">
        <f t="shared" si="6"/>
        <v>1329.6803652968047</v>
      </c>
      <c r="P33" s="37" t="str">
        <f ca="1">_xlfn.FORMULATEXT(O33)</f>
        <v>=N36</v>
      </c>
    </row>
    <row r="34" spans="4:16" outlineLevel="1">
      <c r="D34" s="62" t="s">
        <v>2</v>
      </c>
      <c r="F34" s="38" t="s">
        <v>5</v>
      </c>
      <c r="G34" s="65">
        <f>G29</f>
        <v>16000</v>
      </c>
      <c r="H34" s="66">
        <f>SUM(J34:O34)</f>
        <v>16000</v>
      </c>
      <c r="J34" s="64">
        <f t="shared" ref="J34:O34" si="7">J29</f>
        <v>0</v>
      </c>
      <c r="K34" s="64">
        <f t="shared" si="7"/>
        <v>0</v>
      </c>
      <c r="L34" s="64">
        <f t="shared" si="7"/>
        <v>16000</v>
      </c>
      <c r="M34" s="64">
        <f t="shared" si="7"/>
        <v>0</v>
      </c>
      <c r="N34" s="67">
        <f t="shared" si="7"/>
        <v>0</v>
      </c>
      <c r="O34" s="67">
        <f t="shared" si="7"/>
        <v>0</v>
      </c>
      <c r="P34" s="37" t="str">
        <f ca="1">_xlfn.FORMULATEXT(O34)</f>
        <v>=O29</v>
      </c>
    </row>
    <row r="35" spans="4:16" outlineLevel="1">
      <c r="D35" s="68" t="s">
        <v>7</v>
      </c>
      <c r="E35" s="69"/>
      <c r="F35" s="70" t="s">
        <v>5</v>
      </c>
      <c r="G35" s="71">
        <v>3</v>
      </c>
      <c r="H35" s="72">
        <f>SUM(J35:O35)</f>
        <v>-16000</v>
      </c>
      <c r="I35" s="55"/>
      <c r="J35" s="72">
        <f t="shared" ref="J35" si="8">MIN($G34/$G35*J21,SUM(J33:J34))*-1</f>
        <v>0</v>
      </c>
      <c r="K35" s="72">
        <f t="shared" ref="K35" si="9">MIN($G34/$G35*K21,SUM(K33:K34))*-1</f>
        <v>0</v>
      </c>
      <c r="L35" s="72">
        <f t="shared" ref="L35" si="10">MIN($G34/$G35*L21,SUM(L33:L34))*-1</f>
        <v>-4003.6529680365297</v>
      </c>
      <c r="M35" s="72">
        <f>MIN($G34/$G35*M21,SUM(M33:M34))*-1</f>
        <v>-5333.333333333333</v>
      </c>
      <c r="N35" s="72">
        <f>MIN($G34/$G35*N21,SUM(N33:N34))*-1</f>
        <v>-5333.333333333333</v>
      </c>
      <c r="O35" s="72">
        <f>MIN($G34/$G35*O21,SUM(O33:O34))*-1</f>
        <v>-1329.6803652968047</v>
      </c>
      <c r="P35" s="37" t="str">
        <f ca="1">_xlfn.FORMULATEXT(O35)</f>
        <v>=MIN($G34/$G35*O21,SUM(O33:O34))*-1</v>
      </c>
    </row>
    <row r="36" spans="4:16" outlineLevel="1">
      <c r="D36" s="5" t="s">
        <v>6</v>
      </c>
      <c r="F36" s="63" t="s">
        <v>5</v>
      </c>
      <c r="I36" s="73"/>
      <c r="J36" s="64">
        <f t="shared" ref="J36:O36" si="11">SUM(J33:J35)</f>
        <v>0</v>
      </c>
      <c r="K36" s="64">
        <f t="shared" si="11"/>
        <v>0</v>
      </c>
      <c r="L36" s="64">
        <f t="shared" si="11"/>
        <v>11996.347031963471</v>
      </c>
      <c r="M36" s="64">
        <f t="shared" si="11"/>
        <v>6663.0136986301377</v>
      </c>
      <c r="N36" s="64">
        <f t="shared" si="11"/>
        <v>1329.6803652968047</v>
      </c>
      <c r="O36" s="64">
        <f t="shared" si="11"/>
        <v>0</v>
      </c>
      <c r="P36" s="37" t="str">
        <f ca="1">_xlfn.FORMULATEXT(O36)</f>
        <v>=SUM(O33:O35)</v>
      </c>
    </row>
    <row r="37" spans="4:16" outlineLevel="1"/>
    <row r="38" spans="4:16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フラグ</vt:lpstr>
      <vt:lpstr>フラグ2</vt:lpstr>
      <vt:lpstr>フラグ3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2019-09-03T00:01:21Z</dcterms:created>
  <dcterms:modified xsi:type="dcterms:W3CDTF">2020-03-12T00:12:37Z</dcterms:modified>
</cp:coreProperties>
</file>